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bór Mocy Kominka" sheetId="1" state="visible" r:id="rId1"/>
    <sheet xmlns:r="http://schemas.openxmlformats.org/officeDocument/2006/relationships" name="Kalkulator Bufora Ciepła" sheetId="2" state="visible" r:id="rId2"/>
    <sheet xmlns:r="http://schemas.openxmlformats.org/officeDocument/2006/relationships" name="Kosztorys Instalacji 2026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 zł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color rgb="001E293B"/>
      <sz val="10"/>
    </font>
    <font>
      <name val="Arial"/>
      <b val="1"/>
      <color rgb="000F172A"/>
      <sz val="10"/>
    </font>
    <font>
      <name val="Arial"/>
      <b val="1"/>
      <color rgb="000284C7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  <fill>
      <patternFill patternType="solid">
        <fgColor rgb="000284C7"/>
        <bgColor rgb="000284C7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3" borderId="1" pivotButton="0" quotePrefix="0" xfId="0"/>
    <xf numFmtId="0" fontId="6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3" fontId="5" fillId="0" borderId="1" applyAlignment="1" pivotButton="0" quotePrefix="0" xfId="0">
      <alignment horizontal="center"/>
    </xf>
    <xf numFmtId="0" fontId="3" fillId="4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/>
    </xf>
    <xf numFmtId="165" fontId="4" fillId="0" borderId="1" pivotButton="0" quotePrefix="0" xfId="0"/>
    <xf numFmtId="0" fontId="0" fillId="5" borderId="1" pivotButton="0" quotePrefix="0" xfId="0"/>
    <xf numFmtId="0" fontId="5" fillId="5" borderId="1" pivotButton="0" quotePrefix="0" xfId="0"/>
    <xf numFmtId="165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1" workbookViewId="0">
      <selection activeCell="A1" sqref="A1"/>
    </sheetView>
  </sheetViews>
  <sheetFormatPr baseColWidth="8" defaultRowHeight="15"/>
  <cols>
    <col width="47" customWidth="1" min="1" max="1"/>
    <col width="17" customWidth="1" min="2" max="2"/>
    <col width="13" customWidth="1" min="3" max="3"/>
    <col width="80" customWidth="1" min="4" max="4"/>
  </cols>
  <sheetData>
    <row r="1">
      <c r="A1" s="1" t="inlineStr">
        <is>
          <t>KALKULATOR DOBORU MOCY KOMINKA Z PŁASZCZEM WODNYM</t>
        </is>
      </c>
    </row>
    <row r="2">
      <c r="A2" s="2" t="inlineStr">
        <is>
          <t>SolidnyFundament.pl | Narzędzie inżynierskie dla inwestorów (Norma PN-EN 13229 / PN-EN 12828)</t>
        </is>
      </c>
    </row>
    <row r="3"/>
    <row r="4">
      <c r="A4" s="3" t="inlineStr">
        <is>
          <t>Parametr budynku / instalacji</t>
        </is>
      </c>
      <c r="B4" s="4" t="inlineStr">
        <is>
          <t>Wartość</t>
        </is>
      </c>
      <c r="C4" s="4" t="inlineStr">
        <is>
          <t>Jednostka</t>
        </is>
      </c>
      <c r="D4" s="3" t="inlineStr">
        <is>
          <t>Komentarz inżynierski</t>
        </is>
      </c>
    </row>
    <row r="5">
      <c r="A5" s="5" t="inlineStr">
        <is>
          <t>Powierzchnia ogrzewana domu</t>
        </is>
      </c>
      <c r="B5" s="6" t="n">
        <v>140</v>
      </c>
      <c r="C5" s="7" t="inlineStr">
        <is>
          <t>m²</t>
        </is>
      </c>
      <c r="D5" s="5" t="inlineStr">
        <is>
          <t>Rzeczywista powierzchnia użytkowa ogrzewana przez c.o.</t>
        </is>
      </c>
    </row>
    <row r="6">
      <c r="A6" s="5" t="inlineStr">
        <is>
          <t>Wskaźnik zapotrzebowania cieplnego</t>
        </is>
      </c>
      <c r="B6" s="6" t="n">
        <v>50</v>
      </c>
      <c r="C6" s="7" t="inlineStr">
        <is>
          <t>W/m²</t>
        </is>
      </c>
      <c r="D6" s="5" t="inlineStr">
        <is>
          <t>Nowy dom WT2021: 40-55 W/m² | Dom z 2010 r: 70-90 W/m² | Stary: 110-140 W/m²</t>
        </is>
      </c>
    </row>
    <row r="7">
      <c r="A7" s="5" t="inlineStr">
        <is>
          <t>Obliczeniowe straty ciepła budynku</t>
        </is>
      </c>
      <c r="B7" s="8">
        <f>B5*B6/1000</f>
        <v/>
      </c>
      <c r="C7" s="7" t="inlineStr">
        <is>
          <t>kW</t>
        </is>
      </c>
      <c r="D7" s="5" t="inlineStr">
        <is>
          <t>Minimalna moc grzewcza w temperaturze projektowej (-20°C)</t>
        </is>
      </c>
    </row>
    <row r="8">
      <c r="A8" s="5" t="inlineStr">
        <is>
          <t>Współczynnik buforowania nadmiaru mocy</t>
        </is>
      </c>
      <c r="B8" s="6" t="n">
        <v>1.35</v>
      </c>
      <c r="C8" s="7" t="inlineStr">
        <is>
          <t>x</t>
        </is>
      </c>
      <c r="D8" s="5" t="inlineStr">
        <is>
          <t>Zalecany naddatek 30-40% mocy przy ładowaniu zbiornika buforowego</t>
        </is>
      </c>
    </row>
    <row r="9">
      <c r="A9" s="9" t="inlineStr">
        <is>
          <t>Zalecana całkowita moc nominalna kominka</t>
        </is>
      </c>
      <c r="B9" s="10">
        <f>B7*B8</f>
        <v/>
      </c>
      <c r="C9" s="11" t="inlineStr">
        <is>
          <t>kW</t>
        </is>
      </c>
      <c r="D9" s="12" t="inlineStr">
        <is>
          <t>Optymalna moc znamionowa wkładu kominkowego</t>
        </is>
      </c>
    </row>
    <row r="10">
      <c r="A10" s="5" t="inlineStr">
        <is>
          <t>Udział mocy przekazywanej do wody (płaszcz)</t>
        </is>
      </c>
      <c r="B10" s="6" t="n">
        <v>75</v>
      </c>
      <c r="C10" s="7" t="inlineStr">
        <is>
          <t>%</t>
        </is>
      </c>
      <c r="D10" s="5" t="inlineStr">
        <is>
          <t>Dobre wkłady oddają 70-80% mocy do wody, resztę przez szybę</t>
        </is>
      </c>
    </row>
    <row r="11">
      <c r="A11" s="9" t="inlineStr">
        <is>
          <t>Wymagana moc płaszcza wodnego (do c.o.)</t>
        </is>
      </c>
      <c r="B11" s="10">
        <f>B9*(B10/100)</f>
        <v/>
      </c>
      <c r="C11" s="11" t="inlineStr">
        <is>
          <t>kW</t>
        </is>
      </c>
      <c r="D11" s="12" t="inlineStr">
        <is>
          <t>Moc kierowana do instalacji grzewczej i bufora</t>
        </is>
      </c>
    </row>
    <row r="12">
      <c r="A12" s="5" t="inlineStr">
        <is>
          <t>Moc promieniowania do salonu (przez szybę)</t>
        </is>
      </c>
      <c r="B12" s="8">
        <f>B9-B11</f>
        <v/>
      </c>
      <c r="C12" s="7" t="inlineStr">
        <is>
          <t>kW</t>
        </is>
      </c>
      <c r="D12" s="5" t="inlineStr">
        <is>
          <t>Ciepło oddawane bezpośrednio do pomieszczenia z kominkiem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9" customWidth="1" min="2" max="2"/>
    <col width="13" customWidth="1" min="3" max="3"/>
    <col width="70" customWidth="1" min="4" max="4"/>
  </cols>
  <sheetData>
    <row r="1">
      <c r="A1" s="1" t="inlineStr">
        <is>
          <t>DOBÓR POJEMNOŚCI ZBIORNIKA BUFOROWEGO C.O.</t>
        </is>
      </c>
    </row>
    <row r="2">
      <c r="A2" s="2" t="inlineStr">
        <is>
          <t>Zgodność z normą PN-EN 303-5 oraz wytycznymi producentów (minimum 50 litrów na 1 kW mocy wodnej)</t>
        </is>
      </c>
    </row>
    <row r="3"/>
    <row r="4">
      <c r="A4" s="3" t="inlineStr">
        <is>
          <t>Kryterium techniczne bufora</t>
        </is>
      </c>
      <c r="B4" s="4" t="inlineStr">
        <is>
          <t>Wartość wyliczona</t>
        </is>
      </c>
      <c r="C4" s="4" t="inlineStr">
        <is>
          <t>Jednostka</t>
        </is>
      </c>
      <c r="D4" s="3" t="inlineStr">
        <is>
          <t>Wytyczne montażowe</t>
        </is>
      </c>
    </row>
    <row r="5">
      <c r="A5" s="5" t="inlineStr">
        <is>
          <t>Moc płaszcza wodnego kominka</t>
        </is>
      </c>
      <c r="B5" s="8">
        <f>'Dobór Mocy Kominka'!B11</f>
        <v/>
      </c>
      <c r="C5" s="7" t="inlineStr">
        <is>
          <t>kW</t>
        </is>
      </c>
      <c r="D5" s="5" t="inlineStr">
        <is>
          <t>Pobrana automatycznie z zakładki 1</t>
        </is>
      </c>
    </row>
    <row r="6">
      <c r="A6" s="5" t="inlineStr">
        <is>
          <t>Minimalny wskaźnik bufora (norma)</t>
        </is>
      </c>
      <c r="B6" s="13" t="n">
        <v>50</v>
      </c>
      <c r="C6" s="7" t="inlineStr">
        <is>
          <t>l/kW</t>
        </is>
      </c>
      <c r="D6" s="5" t="inlineStr">
        <is>
          <t>Bezwzględne minimum zapobiegające zagotowaniu układu</t>
        </is>
      </c>
    </row>
    <row r="7">
      <c r="A7" s="5" t="inlineStr">
        <is>
          <t>Optymalny wskaźnik komfortu (ładowanie)</t>
        </is>
      </c>
      <c r="B7" s="13" t="n">
        <v>65</v>
      </c>
      <c r="C7" s="7" t="inlineStr">
        <is>
          <t>l/kW</t>
        </is>
      </c>
      <c r="D7" s="5" t="inlineStr">
        <is>
          <t>Zapewnia stabilną pracę i pełne wypalenie jednego załadunku drewna</t>
        </is>
      </c>
    </row>
    <row r="8">
      <c r="A8" s="5" t="inlineStr">
        <is>
          <t>Pojemność bufora MINIMALNA</t>
        </is>
      </c>
      <c r="B8" s="8">
        <f>B5*B6</f>
        <v/>
      </c>
      <c r="C8" s="7" t="inlineStr">
        <is>
          <t>litrów</t>
        </is>
      </c>
      <c r="D8" s="5" t="inlineStr">
        <is>
          <t>Zbiornik minimalny dopuszczalny</t>
        </is>
      </c>
    </row>
    <row r="9">
      <c r="A9" s="9" t="inlineStr">
        <is>
          <t>Pojemność bufora REKOMENDOWANA</t>
        </is>
      </c>
      <c r="B9" s="10">
        <f>B5*B7</f>
        <v/>
      </c>
      <c r="C9" s="11" t="inlineStr">
        <is>
          <t>litrów</t>
        </is>
      </c>
      <c r="D9" s="12" t="inlineStr">
        <is>
          <t>Rekomendowany typoszereg handlowy</t>
        </is>
      </c>
    </row>
    <row r="10">
      <c r="A10" s="5" t="inlineStr">
        <is>
          <t>Standardowy typoszereg zbiornika do wyboru</t>
        </is>
      </c>
      <c r="B10" s="13" t="n">
        <v>600</v>
      </c>
      <c r="C10" s="7" t="inlineStr">
        <is>
          <t>litrów</t>
        </is>
      </c>
      <c r="D10" s="5" t="inlineStr">
        <is>
          <t>Wybierz najbliższy standard handlowy: 500L, 600L, 800L, 1000L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85" customWidth="1" min="2" max="2"/>
    <col width="12" customWidth="1" min="3" max="3"/>
    <col width="12" customWidth="1" min="4" max="4"/>
    <col width="20" customWidth="1" min="5" max="5"/>
    <col width="17" customWidth="1" min="6" max="6"/>
    <col width="14" customWidth="1" min="7" max="7"/>
    <col width="18" customWidth="1" min="8" max="8"/>
  </cols>
  <sheetData>
    <row r="1">
      <c r="A1" s="1" t="inlineStr">
        <is>
          <t>SZACUNKOWY KOSZTORYS KOMINKA Z PŁASZCZEM WODNYM (2026)</t>
        </is>
      </c>
    </row>
    <row r="2">
      <c r="A2" s="2" t="inlineStr">
        <is>
          <t>Średnie stawki materiałów i robocizny instalacyjnej (Układ zamknięty z buforem ciepła)</t>
        </is>
      </c>
    </row>
    <row r="3"/>
    <row r="4">
      <c r="A4" s="14" t="inlineStr">
        <is>
          <t>Lp.</t>
        </is>
      </c>
      <c r="B4" s="15" t="inlineStr">
        <is>
          <t>Pozycja kosztorysowa / Zakres prac</t>
        </is>
      </c>
      <c r="C4" s="14" t="inlineStr">
        <is>
          <t>Ilość</t>
        </is>
      </c>
      <c r="D4" s="14" t="inlineStr">
        <is>
          <t>Jedn.</t>
        </is>
      </c>
      <c r="E4" s="15" t="inlineStr">
        <is>
          <t>Cena jedn. netto</t>
        </is>
      </c>
      <c r="F4" s="15" t="inlineStr">
        <is>
          <t>Wartość netto</t>
        </is>
      </c>
      <c r="G4" s="14" t="inlineStr">
        <is>
          <t>Stawka VAT</t>
        </is>
      </c>
      <c r="H4" s="15" t="inlineStr">
        <is>
          <t>Wartość brutto</t>
        </is>
      </c>
    </row>
    <row r="5">
      <c r="A5" s="7" t="n">
        <v>1</v>
      </c>
      <c r="B5" s="5" t="inlineStr">
        <is>
          <t>Wkład kominkowy z płaszczem wodnym 12-14 kW (Ekoprojekt, dolot powietrza)</t>
        </is>
      </c>
      <c r="C5" s="7" t="n">
        <v>1</v>
      </c>
      <c r="D5" s="7" t="inlineStr">
        <is>
          <t>kpl</t>
        </is>
      </c>
      <c r="E5" s="16" t="n">
        <v>7200</v>
      </c>
      <c r="F5" s="16">
        <f>C5*E5</f>
        <v/>
      </c>
      <c r="G5" s="7" t="inlineStr">
        <is>
          <t>8%</t>
        </is>
      </c>
      <c r="H5" s="16">
        <f>F5*(1+G5)</f>
        <v/>
      </c>
    </row>
    <row r="6">
      <c r="A6" s="7" t="n">
        <v>2</v>
      </c>
      <c r="B6" s="5" t="inlineStr">
        <is>
          <t>Zbiornik buforowy c.o. 600-800 litrów w izolacji termicznej</t>
        </is>
      </c>
      <c r="C6" s="7" t="n">
        <v>1</v>
      </c>
      <c r="D6" s="7" t="inlineStr">
        <is>
          <t>szt</t>
        </is>
      </c>
      <c r="E6" s="16" t="n">
        <v>3900</v>
      </c>
      <c r="F6" s="16">
        <f>C6*E6</f>
        <v/>
      </c>
      <c r="G6" s="7" t="inlineStr">
        <is>
          <t>8%</t>
        </is>
      </c>
      <c r="H6" s="16">
        <f>F6*(1+G6)</f>
        <v/>
      </c>
    </row>
    <row r="7">
      <c r="A7" s="7" t="n">
        <v>3</v>
      </c>
      <c r="B7" s="5" t="inlineStr">
        <is>
          <t>Wężownica schładzająca z zaworem termicznym DBV-1 / STS-20</t>
        </is>
      </c>
      <c r="C7" s="7" t="n">
        <v>1</v>
      </c>
      <c r="D7" s="7" t="inlineStr">
        <is>
          <t>kpl</t>
        </is>
      </c>
      <c r="E7" s="16" t="n">
        <v>750</v>
      </c>
      <c r="F7" s="16">
        <f>C7*E7</f>
        <v/>
      </c>
      <c r="G7" s="7" t="inlineStr">
        <is>
          <t>8%</t>
        </is>
      </c>
      <c r="H7" s="16">
        <f>F7*(1+G7)</f>
        <v/>
      </c>
    </row>
    <row r="8">
      <c r="A8" s="7" t="n">
        <v>4</v>
      </c>
      <c r="B8" s="5" t="inlineStr">
        <is>
          <t>Grupa pompowa c.o. z zaworem mieszającym trójdrożnym (ochrona powrotu 55°C)</t>
        </is>
      </c>
      <c r="C8" s="7" t="n">
        <v>1</v>
      </c>
      <c r="D8" s="7" t="inlineStr">
        <is>
          <t>kpl</t>
        </is>
      </c>
      <c r="E8" s="16" t="n">
        <v>1650</v>
      </c>
      <c r="F8" s="16">
        <f>C8*E8</f>
        <v/>
      </c>
      <c r="G8" s="7" t="inlineStr">
        <is>
          <t>8%</t>
        </is>
      </c>
      <c r="H8" s="16">
        <f>F8*(1+G8)</f>
        <v/>
      </c>
    </row>
    <row r="9">
      <c r="A9" s="7" t="n">
        <v>5</v>
      </c>
      <c r="B9" s="5" t="inlineStr">
        <is>
          <t>Naczynie przeponowe wzbiorcze c.o. 50-80 litrów + zawór bezpieczeństwa</t>
        </is>
      </c>
      <c r="C9" s="7" t="n">
        <v>1</v>
      </c>
      <c r="D9" s="7" t="inlineStr">
        <is>
          <t>kpl</t>
        </is>
      </c>
      <c r="E9" s="16" t="n">
        <v>680</v>
      </c>
      <c r="F9" s="16">
        <f>C9*E9</f>
        <v/>
      </c>
      <c r="G9" s="7" t="inlineStr">
        <is>
          <t>8%</t>
        </is>
      </c>
      <c r="H9" s="16">
        <f>F9*(1+G9)</f>
        <v/>
      </c>
    </row>
    <row r="10">
      <c r="A10" s="7" t="n">
        <v>6</v>
      </c>
      <c r="B10" s="5" t="inlineStr">
        <is>
          <t>Rury miedziane / stalowe zaciskowe, złączki, zawory odcinające, filtr magnetyczny</t>
        </is>
      </c>
      <c r="C10" s="7" t="n">
        <v>1</v>
      </c>
      <c r="D10" s="7" t="inlineStr">
        <is>
          <t>kpl</t>
        </is>
      </c>
      <c r="E10" s="16" t="n">
        <v>2400</v>
      </c>
      <c r="F10" s="16">
        <f>C10*E10</f>
        <v/>
      </c>
      <c r="G10" s="7" t="inlineStr">
        <is>
          <t>8%</t>
        </is>
      </c>
      <c r="H10" s="16">
        <f>F10*(1+G10)</f>
        <v/>
      </c>
    </row>
    <row r="11">
      <c r="A11" s="7" t="n">
        <v>7</v>
      </c>
      <c r="B11" s="5" t="inlineStr">
        <is>
          <t>Obudowa kominka z płyt krzemianowo-wapiennych (Promat) z kratkami luft</t>
        </is>
      </c>
      <c r="C11" s="7" t="n">
        <v>1</v>
      </c>
      <c r="D11" s="7" t="inlineStr">
        <is>
          <t>kpl</t>
        </is>
      </c>
      <c r="E11" s="16" t="n">
        <v>3600</v>
      </c>
      <c r="F11" s="16">
        <f>C11*E11</f>
        <v/>
      </c>
      <c r="G11" s="7" t="inlineStr">
        <is>
          <t>8%</t>
        </is>
      </c>
      <c r="H11" s="16">
        <f>F11*(1+G11)</f>
        <v/>
      </c>
    </row>
    <row r="12">
      <c r="A12" s="7" t="n">
        <v>8</v>
      </c>
      <c r="B12" s="5" t="inlineStr">
        <is>
          <t>Robocizna: Montaż wkładu, podłączenie spalinowe do komina, zabudowa</t>
        </is>
      </c>
      <c r="C12" s="7" t="n">
        <v>1</v>
      </c>
      <c r="D12" s="7" t="inlineStr">
        <is>
          <t>usł</t>
        </is>
      </c>
      <c r="E12" s="16" t="n">
        <v>3400</v>
      </c>
      <c r="F12" s="16">
        <f>C12*E12</f>
        <v/>
      </c>
      <c r="G12" s="7" t="inlineStr">
        <is>
          <t>8%</t>
        </is>
      </c>
      <c r="H12" s="16">
        <f>F12*(1+G12)</f>
        <v/>
      </c>
    </row>
    <row r="13">
      <c r="A13" s="7" t="n">
        <v>9</v>
      </c>
      <c r="B13" s="5" t="inlineStr">
        <is>
          <t>Robocizna: Montaż hydrauliczny kotłowni, bufora i wpięcie do instalacji c.o.</t>
        </is>
      </c>
      <c r="C13" s="7" t="n">
        <v>1</v>
      </c>
      <c r="D13" s="7" t="inlineStr">
        <is>
          <t>usł</t>
        </is>
      </c>
      <c r="E13" s="16" t="n">
        <v>3200</v>
      </c>
      <c r="F13" s="16">
        <f>C13*E13</f>
        <v/>
      </c>
      <c r="G13" s="7" t="inlineStr">
        <is>
          <t>8%</t>
        </is>
      </c>
      <c r="H13" s="16">
        <f>F13*(1+G13)</f>
        <v/>
      </c>
    </row>
    <row r="14">
      <c r="A14" s="17" t="n"/>
      <c r="B14" s="18" t="inlineStr">
        <is>
          <t>RAZEM KOSZT INWESTYCJI KOMPLETNEJ</t>
        </is>
      </c>
      <c r="C14" s="17" t="n"/>
      <c r="D14" s="17" t="n"/>
      <c r="E14" s="17" t="n"/>
      <c r="F14" s="19">
        <f>SUM(F5:F13)</f>
        <v/>
      </c>
      <c r="G14" s="17" t="n"/>
      <c r="H14" s="19">
        <f>SUM(H5:H13)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2026-09-24T14:56:08Z</dcterms:created>
  <dcterms:modified xmlns:dcterms="http://purl.org/dc/terms/" xmlns:xsi="http://www.w3.org/2001/XMLSchema-instance" xsi:type="dcterms:W3CDTF">2026-09-24T14:56:08Z</dcterms:modified>
</cp:coreProperties>
</file>