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 Jodeł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FFFFFF"/>
      <sz val="10"/>
    </font>
    <font>
      <name val="Calibri"/>
      <b val="1"/>
      <color rgb="00FFFFFF"/>
      <sz val="11"/>
    </font>
    <font>
      <name val="Calibri"/>
      <sz val="10"/>
    </font>
    <font>
      <name val="Calibri"/>
      <i val="1"/>
      <sz val="9"/>
    </font>
    <font>
      <name val="Calibri"/>
      <b val="1"/>
      <sz val="10"/>
    </font>
    <font>
      <name val="Calibri"/>
      <b val="1"/>
      <color rgb="000369A1"/>
      <sz val="11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284C7"/>
        <bgColor rgb="000284C7"/>
      </patternFill>
    </fill>
    <fill>
      <patternFill patternType="solid">
        <fgColor rgb="00F1F5F9"/>
        <bgColor rgb="00F1F5F9"/>
      </patternFill>
    </fill>
    <fill>
      <patternFill patternType="solid">
        <fgColor rgb="00E0F2FE"/>
        <b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0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5" fillId="0" borderId="1" pivotButton="0" quotePrefix="0" xfId="0"/>
    <xf numFmtId="0" fontId="4" fillId="4" borderId="1" pivotButton="0" quotePrefix="0" xfId="0"/>
    <xf numFmtId="0" fontId="0" fillId="4" borderId="1" applyAlignment="1" pivotButton="0" quotePrefix="0" xfId="0">
      <alignment horizontal="right"/>
    </xf>
    <xf numFmtId="0" fontId="0" fillId="4" borderId="1" applyAlignment="1" pivotButton="0" quotePrefix="0" xfId="0">
      <alignment horizontal="center"/>
    </xf>
    <xf numFmtId="0" fontId="0" fillId="4" borderId="1" pivotButton="0" quotePrefix="0" xfId="0"/>
    <xf numFmtId="0" fontId="5" fillId="4" borderId="1" pivotButton="0" quotePrefix="0" xfId="0"/>
    <xf numFmtId="0" fontId="7" fillId="5" borderId="1" pivotButton="0" quotePrefix="0" xfId="0"/>
    <xf numFmtId="0" fontId="7" fillId="5" borderId="1" applyAlignment="1" pivotButton="0" quotePrefix="0" xfId="0">
      <alignment horizontal="right"/>
    </xf>
    <xf numFmtId="0" fontId="7" fillId="5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22" customWidth="1" min="4" max="4"/>
    <col width="18" customWidth="1" min="5" max="5"/>
    <col width="38" customWidth="1" min="6" max="6"/>
  </cols>
  <sheetData>
    <row r="1" ht="35" customHeight="1">
      <c r="A1" s="1" t="inlineStr">
        <is>
          <t>KALKULATOR ROZKROJU I NADDATKU: PANELE W JODEŁKĘ (HERRINGBONE)</t>
        </is>
      </c>
    </row>
    <row r="2" ht="22" customHeight="1">
      <c r="A2" s="2" t="inlineStr">
        <is>
          <t>SolidnyFundament.pl • Optymalizacja zakupu desek lewych/prawych (A/B), naddatków kątowych i robocizny 2026</t>
        </is>
      </c>
    </row>
    <row r="4" ht="25" customHeight="1">
      <c r="A4" s="3" t="inlineStr">
        <is>
          <t>Parametr / Pomieszczenie</t>
        </is>
      </c>
      <c r="B4" s="3" t="inlineStr">
        <is>
          <t>Wartość</t>
        </is>
      </c>
      <c r="C4" s="3" t="inlineStr">
        <is>
          <t>Jednostka</t>
        </is>
      </c>
      <c r="D4" s="3" t="inlineStr">
        <is>
          <t>Formuła / Wskaźnik</t>
        </is>
      </c>
      <c r="E4" s="3" t="inlineStr">
        <is>
          <t>Wartość Obliczona</t>
        </is>
      </c>
      <c r="F4" s="3" t="inlineStr">
        <is>
          <t>Uwagi Majstra</t>
        </is>
      </c>
    </row>
    <row r="5" ht="20" customHeight="1">
      <c r="A5" s="4" t="inlineStr">
        <is>
          <t>Długość pomieszczenia (L)</t>
        </is>
      </c>
      <c r="B5" s="5" t="n">
        <v>6.5</v>
      </c>
      <c r="C5" s="6" t="inlineStr">
        <is>
          <t>m</t>
        </is>
      </c>
      <c r="D5" s="7" t="inlineStr">
        <is>
          <t>Pomiar z natury</t>
        </is>
      </c>
      <c r="E5" s="5" t="inlineStr">
        <is>
          <t>-</t>
        </is>
      </c>
      <c r="F5" s="8" t="inlineStr">
        <is>
          <t>Najdłuższa ściana</t>
        </is>
      </c>
    </row>
    <row r="6" ht="20" customHeight="1">
      <c r="A6" s="9" t="inlineStr">
        <is>
          <t>Szerokość pomieszczenia (B)</t>
        </is>
      </c>
      <c r="B6" s="10" t="n">
        <v>4.2</v>
      </c>
      <c r="C6" s="11" t="inlineStr">
        <is>
          <t>m</t>
        </is>
      </c>
      <c r="D6" s="12" t="inlineStr">
        <is>
          <t>Pomiar z natury</t>
        </is>
      </c>
      <c r="E6" s="10" t="inlineStr">
        <is>
          <t>-</t>
        </is>
      </c>
      <c r="F6" s="13" t="inlineStr">
        <is>
          <t>Szerokość netto</t>
        </is>
      </c>
    </row>
    <row r="7" ht="20" customHeight="1">
      <c r="A7" s="4" t="inlineStr">
        <is>
          <t>Powierzchnia posadzki netto</t>
        </is>
      </c>
      <c r="B7" s="5">
        <f>B5*B6</f>
        <v/>
      </c>
      <c r="C7" s="6" t="inlineStr">
        <is>
          <t>m²</t>
        </is>
      </c>
      <c r="D7" s="7" t="inlineStr">
        <is>
          <t>L * B</t>
        </is>
      </c>
      <c r="E7" s="5" t="n">
        <v>27.3</v>
      </c>
      <c r="F7" s="8" t="inlineStr">
        <is>
          <t>Metraż rzeczywisty</t>
        </is>
      </c>
    </row>
    <row r="8" ht="20" customHeight="1">
      <c r="A8" s="9" t="inlineStr">
        <is>
          <t>Typ układu jodełki</t>
        </is>
      </c>
      <c r="B8" s="10" t="inlineStr">
        <is>
          <t>Klasyczna 90°</t>
        </is>
      </c>
      <c r="C8" s="11" t="inlineStr">
        <is>
          <t>typ</t>
        </is>
      </c>
      <c r="D8" s="12" t="inlineStr">
        <is>
          <t>Herringbone A+B</t>
        </is>
      </c>
      <c r="E8" s="10" t="inlineStr">
        <is>
          <t>-</t>
        </is>
      </c>
      <c r="F8" s="13" t="inlineStr">
        <is>
          <t>Wymaga paczek A i B po 50%</t>
        </is>
      </c>
    </row>
    <row r="9" ht="20" customHeight="1">
      <c r="A9" s="4" t="inlineStr">
        <is>
          <t>Współczynnik naddatku na docinki kątowe</t>
        </is>
      </c>
      <c r="B9" s="5" t="n">
        <v>0.12</v>
      </c>
      <c r="C9" s="6" t="inlineStr">
        <is>
          <t>%</t>
        </is>
      </c>
      <c r="D9" s="7" t="inlineStr">
        <is>
          <t>Zalecane 12-14%</t>
        </is>
      </c>
      <c r="E9" s="5">
        <f>B7*B9</f>
        <v/>
      </c>
      <c r="F9" s="8" t="inlineStr">
        <is>
          <t>Dużo odpadów przy ścianach pod kątem 45°</t>
        </is>
      </c>
    </row>
    <row r="10" ht="20" customHeight="1">
      <c r="A10" s="9" t="inlineStr">
        <is>
          <t>Wymagana powierzchnia paneli brutto</t>
        </is>
      </c>
      <c r="B10" s="10">
        <f>B7*(1+B9)</f>
        <v/>
      </c>
      <c r="C10" s="11" t="inlineStr">
        <is>
          <t>m²</t>
        </is>
      </c>
      <c r="D10" s="12" t="inlineStr">
        <is>
          <t>Powierzchnia + odpad</t>
        </is>
      </c>
      <c r="E10" s="10" t="n">
        <v>30.58</v>
      </c>
      <c r="F10" s="13" t="inlineStr">
        <is>
          <t>Tyle metrów trzeba fizycznie zamówić</t>
        </is>
      </c>
    </row>
    <row r="11" ht="20" customHeight="1">
      <c r="A11" s="4" t="inlineStr">
        <is>
          <t>Wydajność 1 paczki paneli</t>
        </is>
      </c>
      <c r="B11" s="5" t="n">
        <v>1.45</v>
      </c>
      <c r="C11" s="6" t="inlineStr">
        <is>
          <t>m²/paczka</t>
        </is>
      </c>
      <c r="D11" s="7" t="inlineStr">
        <is>
          <t>Standard producenta</t>
        </is>
      </c>
      <c r="E11" s="5" t="inlineStr">
        <is>
          <t>-</t>
        </is>
      </c>
      <c r="F11" s="8" t="inlineStr">
        <is>
          <t>Zależy od marki (np. 1.2-1.6 m²)</t>
        </is>
      </c>
    </row>
    <row r="12" ht="20" customHeight="1">
      <c r="A12" s="9" t="inlineStr">
        <is>
          <t>Łączna liczba paczek (zaokr. w górę)</t>
        </is>
      </c>
      <c r="B12" s="10">
        <f>ROUNDUP(B10/B11, 0)</f>
        <v/>
      </c>
      <c r="C12" s="11" t="inlineStr">
        <is>
          <t>paczek</t>
        </is>
      </c>
      <c r="D12" s="12" t="inlineStr">
        <is>
          <t>CEILING(brutto/paczka)</t>
        </is>
      </c>
      <c r="E12" s="10" t="n">
        <v>22</v>
      </c>
      <c r="F12" s="13" t="inlineStr">
        <is>
          <t>Należy kupić 11 paczek A i 11 paczek B</t>
        </is>
      </c>
    </row>
    <row r="13" ht="20" customHeight="1">
      <c r="A13" s="4" t="inlineStr">
        <is>
          <t>Cena paneli za 1 m² brutto</t>
        </is>
      </c>
      <c r="B13" s="5" t="n">
        <v>95</v>
      </c>
      <c r="C13" s="6" t="inlineStr">
        <is>
          <t>zł/m²</t>
        </is>
      </c>
      <c r="D13" s="7" t="inlineStr">
        <is>
          <t>Cena rynkowa AC5</t>
        </is>
      </c>
      <c r="E13" s="5" t="inlineStr">
        <is>
          <t>-</t>
        </is>
      </c>
      <c r="F13" s="8" t="inlineStr">
        <is>
          <t>Wysokiej klasy zamek do jodełki</t>
        </is>
      </c>
    </row>
    <row r="14" ht="20" customHeight="1">
      <c r="A14" s="9" t="inlineStr">
        <is>
          <t>Koszt zakupu paneli</t>
        </is>
      </c>
      <c r="B14" s="10">
        <f>B12*B11*B13</f>
        <v/>
      </c>
      <c r="C14" s="11" t="inlineStr">
        <is>
          <t>zł</t>
        </is>
      </c>
      <c r="D14" s="12" t="inlineStr">
        <is>
          <t>Paczki * m² * Cena</t>
        </is>
      </c>
      <c r="E14" s="10" t="n">
        <v>3030.5</v>
      </c>
      <c r="F14" s="13" t="inlineStr">
        <is>
          <t>Materiał posadzkowy</t>
        </is>
      </c>
    </row>
    <row r="15" ht="20" customHeight="1">
      <c r="A15" s="4" t="inlineStr">
        <is>
          <t>Stawka robocizny montażu w jodełkę</t>
        </is>
      </c>
      <c r="B15" s="5" t="n">
        <v>75</v>
      </c>
      <c r="C15" s="6" t="inlineStr">
        <is>
          <t>zł/m²</t>
        </is>
      </c>
      <c r="D15" s="7" t="inlineStr">
        <is>
          <t>Stawka rynkowa 2026</t>
        </is>
      </c>
      <c r="E15" s="5" t="inlineStr">
        <is>
          <t>-</t>
        </is>
      </c>
      <c r="F15" s="8" t="inlineStr">
        <is>
          <t>Montaż prosty: 40 zł/m² | Jodełka: 65-85 zł/m²</t>
        </is>
      </c>
    </row>
    <row r="16" ht="20" customHeight="1">
      <c r="A16" s="9" t="inlineStr">
        <is>
          <t>Całkowity koszt montażu</t>
        </is>
      </c>
      <c r="B16" s="10">
        <f>B7*B15</f>
        <v/>
      </c>
      <c r="C16" s="11" t="inlineStr">
        <is>
          <t>zł</t>
        </is>
      </c>
      <c r="D16" s="12" t="inlineStr">
        <is>
          <t>Metraż netto * Stawka</t>
        </is>
      </c>
      <c r="E16" s="10" t="n">
        <v>2047.5</v>
      </c>
      <c r="F16" s="13" t="inlineStr">
        <is>
          <t>Robocizna parkieciarza</t>
        </is>
      </c>
    </row>
    <row r="17" ht="20" customHeight="1">
      <c r="A17" s="14" t="inlineStr">
        <is>
          <t>RAZEM KOSZT MATERIAŁU I MONTAŻU</t>
        </is>
      </c>
      <c r="B17" s="15">
        <f>B14+B16</f>
        <v/>
      </c>
      <c r="C17" s="16" t="inlineStr">
        <is>
          <t>zł</t>
        </is>
      </c>
      <c r="D17" s="14" t="inlineStr">
        <is>
          <t>Suma inwestycji</t>
        </is>
      </c>
      <c r="E17" s="15" t="n">
        <v>5078</v>
      </c>
      <c r="F17" s="14" t="inlineStr">
        <is>
          <t>Koszt całościowy bez listew i podkładu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2026-09-24T15:09:16Z</dcterms:created>
  <dcterms:modified xmlns:dcterms="http://purl.org/dc/terms/" xmlns:xsi="http://www.w3.org/2001/XMLSchema-instance" xsi:type="dcterms:W3CDTF">2026-09-24T15:09:16Z</dcterms:modified>
</cp:coreProperties>
</file>