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sumowanie SSO 2026" sheetId="1" state="visible" r:id="rId1"/>
    <sheet xmlns:r="http://schemas.openxmlformats.org/officeDocument/2006/relationships" name="Stan Zerowy" sheetId="2" state="visible" r:id="rId2"/>
    <sheet xmlns:r="http://schemas.openxmlformats.org/officeDocument/2006/relationships" name="Ściany i Stropy" sheetId="3" state="visible" r:id="rId3"/>
    <sheet xmlns:r="http://schemas.openxmlformats.org/officeDocument/2006/relationships" name="Dach i Więźb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zł&quot;"/>
    <numFmt numFmtId="165" formatCode="0.0%"/>
    <numFmt numFmtId="166" formatCode="#,##0.0"/>
  </numFmts>
  <fonts count="9">
    <font>
      <name val="Calibri"/>
      <family val="2"/>
      <color theme="1"/>
      <sz val="11"/>
      <scheme val="minor"/>
    </font>
    <font>
      <name val="Segoe UI"/>
      <b val="1"/>
      <color rgb="001E3A8A"/>
      <sz val="16"/>
    </font>
    <font>
      <name val="Segoe UI"/>
      <i val="1"/>
      <color rgb="0064748B"/>
      <sz val="10"/>
    </font>
    <font>
      <name val="Segoe UI"/>
      <b val="1"/>
      <color rgb="00FFFFFF"/>
      <sz val="11"/>
    </font>
    <font>
      <name val="Segoe UI"/>
      <color rgb="00334155"/>
      <sz val="10"/>
    </font>
    <font>
      <name val="Segoe UI"/>
      <b val="1"/>
      <color rgb="001E293B"/>
      <sz val="10"/>
    </font>
    <font>
      <name val="Segoe UI"/>
      <b val="1"/>
      <color rgb="001E3A8A"/>
      <sz val="11"/>
    </font>
    <font>
      <name val="Segoe UI"/>
      <b val="1"/>
      <color rgb="001E3A8A"/>
      <sz val="12"/>
    </font>
    <font>
      <name val="Segoe UI"/>
      <b val="1"/>
      <color rgb="00047857"/>
      <sz val="13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CBD5E1"/>
      </top>
      <bottom style="double">
        <color rgb="001E3A8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3" borderId="1" pivotButton="0" quotePrefix="0" xfId="0"/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4" borderId="1" pivotButton="0" quotePrefix="0" xfId="0"/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0" fontId="6" fillId="5" borderId="2" pivotButton="0" quotePrefix="0" xfId="0"/>
    <xf numFmtId="164" fontId="6" fillId="5" borderId="2" applyAlignment="1" pivotButton="0" quotePrefix="0" xfId="0">
      <alignment horizontal="right" vertical="center"/>
    </xf>
    <xf numFmtId="165" fontId="6" fillId="5" borderId="2" applyAlignment="1" pivotButton="0" quotePrefix="0" xfId="0">
      <alignment horizontal="center" vertical="center"/>
    </xf>
    <xf numFmtId="0" fontId="5" fillId="0" borderId="0" pivotButton="0" quotePrefix="0" xfId="0"/>
    <xf numFmtId="164" fontId="5" fillId="0" borderId="0" applyAlignment="1" pivotButton="0" quotePrefix="0" xfId="0">
      <alignment horizontal="right" vertical="center"/>
    </xf>
    <xf numFmtId="0" fontId="7" fillId="0" borderId="0" pivotButton="0" quotePrefix="0" xfId="0"/>
    <xf numFmtId="164" fontId="8" fillId="0" borderId="0" applyAlignment="1" pivotButton="0" quotePrefix="0" xfId="0">
      <alignment horizontal="right" vertical="center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6" fillId="5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4" customWidth="1" min="3" max="3"/>
    <col width="24" customWidth="1" min="4" max="4"/>
    <col width="26" customWidth="1" min="5" max="5"/>
    <col width="14" customWidth="1" min="6" max="6"/>
  </cols>
  <sheetData>
    <row r="1">
      <c r="A1" s="1" t="inlineStr">
        <is>
          <t>KOSZTORYS I PRZEDMIAR STANU SUROWEGO OTWARTEGO (SSO) – 2026</t>
        </is>
      </c>
    </row>
    <row r="2">
      <c r="A2" s="2" t="inlineStr">
        <is>
          <t>Opracowanie: mgr inż. Maciej Augustyniak (uprawnienia MAZ/0248/OWOK/15) | SolidnyFundament.pl</t>
        </is>
      </c>
    </row>
    <row r="5">
      <c r="A5" s="3" t="inlineStr">
        <is>
          <t>Lp.</t>
        </is>
      </c>
      <c r="B5" s="4" t="inlineStr">
        <is>
          <t>Etap budowy (Stan Surowy Otwarty)</t>
        </is>
      </c>
      <c r="C5" s="5" t="inlineStr">
        <is>
          <t>Wartość robocizny netto</t>
        </is>
      </c>
      <c r="D5" s="5" t="inlineStr">
        <is>
          <t>Wartość materiałów netto</t>
        </is>
      </c>
      <c r="E5" s="5" t="inlineStr">
        <is>
          <t>Łącznie netto</t>
        </is>
      </c>
      <c r="F5" s="3" t="inlineStr">
        <is>
          <t>Udział %</t>
        </is>
      </c>
    </row>
    <row r="6">
      <c r="A6" s="6" t="n">
        <v>1</v>
      </c>
      <c r="B6" s="7" t="inlineStr">
        <is>
          <t>1. Stan zerowy (fundamenty, chudziak, izolacje)</t>
        </is>
      </c>
      <c r="C6" s="8">
        <f>'Stan Zerowy'!D17</f>
        <v/>
      </c>
      <c r="D6" s="8">
        <f>'Stan Zerowy'!F17</f>
        <v/>
      </c>
      <c r="E6" s="8">
        <f>C6+D6</f>
        <v/>
      </c>
      <c r="F6" s="9">
        <f>E6/$E$11</f>
        <v/>
      </c>
    </row>
    <row r="7">
      <c r="A7" s="10" t="n">
        <v>2</v>
      </c>
      <c r="B7" s="11" t="inlineStr">
        <is>
          <t>2. Ściany nośne i działowe (parter + poddasze)</t>
        </is>
      </c>
      <c r="C7" s="12">
        <f>'Ściany i Stropy'!D14</f>
        <v/>
      </c>
      <c r="D7" s="12">
        <f>'Ściany i Stropy'!F14</f>
        <v/>
      </c>
      <c r="E7" s="12">
        <f>C7+D7</f>
        <v/>
      </c>
      <c r="F7" s="13">
        <f>E7/$E$11</f>
        <v/>
      </c>
    </row>
    <row r="8">
      <c r="A8" s="6" t="n">
        <v>3</v>
      </c>
      <c r="B8" s="7" t="inlineStr">
        <is>
          <t>3. Strop nad parterem, wieńce i schody żelbetowe</t>
        </is>
      </c>
      <c r="C8" s="8">
        <f>'Ściany i Stropy'!D23</f>
        <v/>
      </c>
      <c r="D8" s="8">
        <f>'Ściany i Stropy'!F23</f>
        <v/>
      </c>
      <c r="E8" s="8">
        <f>C8+D8</f>
        <v/>
      </c>
      <c r="F8" s="9">
        <f>E8/$E$11</f>
        <v/>
      </c>
    </row>
    <row r="9">
      <c r="A9" s="10" t="n">
        <v>4</v>
      </c>
      <c r="B9" s="11" t="inlineStr">
        <is>
          <t>4. Więźba dachowa i pokrycie wstępne (membrana/dachówka)</t>
        </is>
      </c>
      <c r="C9" s="12">
        <f>'Dach i Więźba'!D16</f>
        <v/>
      </c>
      <c r="D9" s="12">
        <f>'Dach i Więźba'!F16</f>
        <v/>
      </c>
      <c r="E9" s="12">
        <f>C9+D9</f>
        <v/>
      </c>
      <c r="F9" s="13">
        <f>E9/$E$11</f>
        <v/>
      </c>
    </row>
    <row r="10">
      <c r="A10" s="6" t="n">
        <v>5</v>
      </c>
      <c r="B10" s="7" t="inlineStr">
        <is>
          <t>5. Narzuty logistyczne, sprzęt i rezerwa budowlana (+8%)</t>
        </is>
      </c>
      <c r="C10" s="8">
        <f>SUM(C6:C9)*0.08</f>
        <v/>
      </c>
      <c r="D10" s="8">
        <f>SUM(D6:D9)*0.08</f>
        <v/>
      </c>
      <c r="E10" s="8">
        <f>C10+D10</f>
        <v/>
      </c>
      <c r="F10" s="9">
        <f>E10/$E$11</f>
        <v/>
      </c>
    </row>
    <row r="11">
      <c r="A11" s="14" t="inlineStr"/>
      <c r="B11" s="14" t="inlineStr">
        <is>
          <t>RAZEM STAN SUROWY OTWARTY (NETTO):</t>
        </is>
      </c>
      <c r="C11" s="15">
        <f>SUM(C6:C10)</f>
        <v/>
      </c>
      <c r="D11" s="15">
        <f>SUM(D6:D10)</f>
        <v/>
      </c>
      <c r="E11" s="15">
        <f>SUM(E6:E10)</f>
        <v/>
      </c>
      <c r="F11" s="16">
        <f>SUM(F6:F10)</f>
        <v/>
      </c>
    </row>
    <row r="13">
      <c r="B13" s="17" t="inlineStr">
        <is>
          <t>Podatek VAT (stawka 8% - budownictwo mieszkaniowe):</t>
        </is>
      </c>
      <c r="E13" s="18">
        <f>E11*0.08</f>
        <v/>
      </c>
    </row>
    <row r="14">
      <c r="B14" s="19" t="inlineStr">
        <is>
          <t>SZACUNKOWY KOSZT CAŁKOWITY (BRUTTO Z 8% VAT):</t>
        </is>
      </c>
      <c r="E14" s="20">
        <f>E11+E13</f>
        <v/>
      </c>
    </row>
    <row r="17">
      <c r="B17" s="17" t="inlineStr">
        <is>
          <t>PARAMETRY WZORCOWEGO BUDYNKU:</t>
        </is>
      </c>
    </row>
    <row r="18">
      <c r="B18" s="21" t="inlineStr">
        <is>
          <t>Powierzchnia użytkowa domu:</t>
        </is>
      </c>
      <c r="C18" s="22" t="inlineStr">
        <is>
          <t>130.0 m²</t>
        </is>
      </c>
    </row>
    <row r="19">
      <c r="B19" s="21" t="inlineStr">
        <is>
          <t>Powierzchnia zabudowy parteru:</t>
        </is>
      </c>
      <c r="C19" s="22" t="inlineStr">
        <is>
          <t>105.0 m²</t>
        </is>
      </c>
    </row>
    <row r="20">
      <c r="B20" s="21" t="inlineStr">
        <is>
          <t>Powierzchnia ścian konstrukcyjnych:</t>
        </is>
      </c>
      <c r="C20" s="22" t="inlineStr">
        <is>
          <t>210.0 m²</t>
        </is>
      </c>
    </row>
    <row r="21">
      <c r="B21" s="21" t="inlineStr">
        <is>
          <t>Powierzchnia połaci dachu:</t>
        </is>
      </c>
      <c r="C21" s="22" t="inlineStr">
        <is>
          <t>185.0 m²</t>
        </is>
      </c>
    </row>
    <row r="22">
      <c r="B22" s="21" t="inlineStr">
        <is>
          <t>Poziom cenowy:</t>
        </is>
      </c>
      <c r="C22" s="22" t="inlineStr">
        <is>
          <t>Średnie stawki krajowe Q3/Q4 2026 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8" customWidth="1" min="4" max="4"/>
    <col width="18" customWidth="1" min="5" max="5"/>
    <col width="20" customWidth="1" min="6" max="6"/>
    <col width="18" customWidth="1" min="7" max="7"/>
    <col width="20" customWidth="1" min="8" max="8"/>
    <col width="22" customWidth="1" min="9" max="9"/>
  </cols>
  <sheetData>
    <row r="1">
      <c r="A1" s="1" t="inlineStr">
        <is>
          <t>PRZEDMIAR I KOSZTORYS SZCZEGÓŁOWY: STAN ZEROWY (ŁAWY + ŚCIANY FUNDAMENTOWE)</t>
        </is>
      </c>
    </row>
    <row r="4">
      <c r="A4" s="3" t="inlineStr">
        <is>
          <t>Lp.</t>
        </is>
      </c>
      <c r="B4" s="4" t="inlineStr">
        <is>
          <t>Wyszczególnienie robót / materiałów</t>
        </is>
      </c>
      <c r="C4" s="4" t="inlineStr">
        <is>
          <t>Ilość</t>
        </is>
      </c>
      <c r="D4" s="3" t="inlineStr">
        <is>
          <t>J.m.</t>
        </is>
      </c>
      <c r="E4" s="5" t="inlineStr">
        <is>
          <t>Cena jedn. robocizny</t>
        </is>
      </c>
      <c r="F4" s="5" t="inlineStr">
        <is>
          <t>Wartość robocizny</t>
        </is>
      </c>
      <c r="G4" s="5" t="inlineStr">
        <is>
          <t>Cena jedn. materiału</t>
        </is>
      </c>
      <c r="H4" s="5" t="inlineStr">
        <is>
          <t>Wartość materiałów</t>
        </is>
      </c>
      <c r="I4" s="5" t="inlineStr">
        <is>
          <t>Razem</t>
        </is>
      </c>
    </row>
    <row r="5">
      <c r="A5" s="10" t="n">
        <v>1</v>
      </c>
      <c r="B5" s="11" t="inlineStr">
        <is>
          <t>Usunięcie humusu i wykop pod ławy fundamentowe</t>
        </is>
      </c>
      <c r="C5" s="23" t="n">
        <v>110</v>
      </c>
      <c r="D5" s="10" t="inlineStr">
        <is>
          <t>m³</t>
        </is>
      </c>
      <c r="E5" s="12" t="n">
        <v>35</v>
      </c>
      <c r="F5" s="12">
        <f>C5*E5</f>
        <v/>
      </c>
      <c r="G5" s="12" t="n">
        <v>0</v>
      </c>
      <c r="H5" s="12">
        <f>C5*G5</f>
        <v/>
      </c>
      <c r="I5" s="12">
        <f>F5+H5</f>
        <v/>
      </c>
    </row>
    <row r="6">
      <c r="A6" s="6" t="n">
        <v>2</v>
      </c>
      <c r="B6" s="7" t="inlineStr">
        <is>
          <t>Podkład z chudego betonu C8/10 gr. 10 cm</t>
        </is>
      </c>
      <c r="C6" s="24" t="n">
        <v>8.5</v>
      </c>
      <c r="D6" s="6" t="inlineStr">
        <is>
          <t>m³</t>
        </is>
      </c>
      <c r="E6" s="8" t="n">
        <v>65</v>
      </c>
      <c r="F6" s="8">
        <f>C6*E6</f>
        <v/>
      </c>
      <c r="G6" s="8" t="n">
        <v>310</v>
      </c>
      <c r="H6" s="8">
        <f>C6*G6</f>
        <v/>
      </c>
      <c r="I6" s="8">
        <f>F6+H6</f>
        <v/>
      </c>
    </row>
    <row r="7">
      <c r="A7" s="10" t="n">
        <v>3</v>
      </c>
      <c r="B7" s="11" t="inlineStr">
        <is>
          <t>Szalowanie ław fundamentowych (deski lub szalunki)</t>
        </is>
      </c>
      <c r="C7" s="23" t="n">
        <v>65</v>
      </c>
      <c r="D7" s="10" t="inlineStr">
        <is>
          <t>m²</t>
        </is>
      </c>
      <c r="E7" s="12" t="n">
        <v>45</v>
      </c>
      <c r="F7" s="12">
        <f>C7*E7</f>
        <v/>
      </c>
      <c r="G7" s="12" t="n">
        <v>22</v>
      </c>
      <c r="H7" s="12">
        <f>C7*G7</f>
        <v/>
      </c>
      <c r="I7" s="12">
        <f>F7+H7</f>
        <v/>
      </c>
    </row>
    <row r="8">
      <c r="A8" s="6" t="n">
        <v>4</v>
      </c>
      <c r="B8" s="7" t="inlineStr">
        <is>
          <t>Zbrojenie ław (stal żebrowana B500SP fi 12 + strzemiona fi 6)</t>
        </is>
      </c>
      <c r="C8" s="24" t="n">
        <v>850</v>
      </c>
      <c r="D8" s="6" t="inlineStr">
        <is>
          <t>kg</t>
        </is>
      </c>
      <c r="E8" s="8" t="n">
        <v>2.8</v>
      </c>
      <c r="F8" s="8">
        <f>C8*E8</f>
        <v/>
      </c>
      <c r="G8" s="8" t="n">
        <v>4.3</v>
      </c>
      <c r="H8" s="8">
        <f>C8*G8</f>
        <v/>
      </c>
      <c r="I8" s="8">
        <f>F8+H8</f>
        <v/>
      </c>
    </row>
    <row r="9">
      <c r="A9" s="10" t="n">
        <v>5</v>
      </c>
      <c r="B9" s="11" t="inlineStr">
        <is>
          <t>Betonowanie ław fundamentowych betonem towarowym C20/25 z pompą</t>
        </is>
      </c>
      <c r="C9" s="23" t="n">
        <v>22</v>
      </c>
      <c r="D9" s="10" t="inlineStr">
        <is>
          <t>m³</t>
        </is>
      </c>
      <c r="E9" s="12" t="n">
        <v>70</v>
      </c>
      <c r="F9" s="12">
        <f>C9*E9</f>
        <v/>
      </c>
      <c r="G9" s="12" t="n">
        <v>375</v>
      </c>
      <c r="H9" s="12">
        <f>C9*G9</f>
        <v/>
      </c>
      <c r="I9" s="12">
        <f>F9+H9</f>
        <v/>
      </c>
    </row>
    <row r="10">
      <c r="A10" s="6" t="n">
        <v>6</v>
      </c>
      <c r="B10" s="7" t="inlineStr">
        <is>
          <t>Ściany fundamentowe z bloczków betonowych B20 na zaprawie</t>
        </is>
      </c>
      <c r="C10" s="24" t="n">
        <v>85</v>
      </c>
      <c r="D10" s="6" t="inlineStr">
        <is>
          <t>m²</t>
        </is>
      </c>
      <c r="E10" s="8" t="n">
        <v>95</v>
      </c>
      <c r="F10" s="8">
        <f>C10*E10</f>
        <v/>
      </c>
      <c r="G10" s="8" t="n">
        <v>88</v>
      </c>
      <c r="H10" s="8">
        <f>C10*G10</f>
        <v/>
      </c>
      <c r="I10" s="8">
        <f>F10+H10</f>
        <v/>
      </c>
    </row>
    <row r="11">
      <c r="A11" s="10" t="n">
        <v>7</v>
      </c>
      <c r="B11" s="11" t="inlineStr">
        <is>
          <t>Izolacja przeciwwilgociowa pionowa (dyspersja KMB 2-warstwowa)</t>
        </is>
      </c>
      <c r="C11" s="23" t="n">
        <v>120</v>
      </c>
      <c r="D11" s="10" t="inlineStr">
        <is>
          <t>m²</t>
        </is>
      </c>
      <c r="E11" s="12" t="n">
        <v>32</v>
      </c>
      <c r="F11" s="12">
        <f>C11*E11</f>
        <v/>
      </c>
      <c r="G11" s="12" t="n">
        <v>28</v>
      </c>
      <c r="H11" s="12">
        <f>C11*G11</f>
        <v/>
      </c>
      <c r="I11" s="12">
        <f>F11+H11</f>
        <v/>
      </c>
    </row>
    <row r="12">
      <c r="A12" s="6" t="n">
        <v>8</v>
      </c>
      <c r="B12" s="7" t="inlineStr">
        <is>
          <t>Termoizolacja ścian fundamentowych (polistyren ekstrudowany XPS 15 cm)</t>
        </is>
      </c>
      <c r="C12" s="24" t="n">
        <v>95</v>
      </c>
      <c r="D12" s="6" t="inlineStr">
        <is>
          <t>m²</t>
        </is>
      </c>
      <c r="E12" s="8" t="n">
        <v>38</v>
      </c>
      <c r="F12" s="8">
        <f>C12*E12</f>
        <v/>
      </c>
      <c r="G12" s="8" t="n">
        <v>78</v>
      </c>
      <c r="H12" s="8">
        <f>C12*G12</f>
        <v/>
      </c>
      <c r="I12" s="8">
        <f>F12+H12</f>
        <v/>
      </c>
    </row>
    <row r="13">
      <c r="A13" s="10" t="n">
        <v>9</v>
      </c>
      <c r="B13" s="11" t="inlineStr">
        <is>
          <t>Zasypka piaskowa z zagęszczeniem mechanicznym warstwami</t>
        </is>
      </c>
      <c r="C13" s="23" t="n">
        <v>90</v>
      </c>
      <c r="D13" s="10" t="inlineStr">
        <is>
          <t>m³</t>
        </is>
      </c>
      <c r="E13" s="12" t="n">
        <v>35</v>
      </c>
      <c r="F13" s="12">
        <f>C13*E13</f>
        <v/>
      </c>
      <c r="G13" s="12" t="n">
        <v>55</v>
      </c>
      <c r="H13" s="12">
        <f>C13*G13</f>
        <v/>
      </c>
      <c r="I13" s="12">
        <f>F13+H13</f>
        <v/>
      </c>
    </row>
    <row r="14">
      <c r="A14" s="6" t="n">
        <v>10</v>
      </c>
      <c r="B14" s="7" t="inlineStr">
        <is>
          <t>Kanalizacja podposadzkowa (rury PVC-U 110/160 z kształtkami)</t>
        </is>
      </c>
      <c r="C14" s="24" t="n">
        <v>1</v>
      </c>
      <c r="D14" s="6" t="inlineStr">
        <is>
          <t>kpl</t>
        </is>
      </c>
      <c r="E14" s="8" t="n">
        <v>1400</v>
      </c>
      <c r="F14" s="8">
        <f>C14*E14</f>
        <v/>
      </c>
      <c r="G14" s="8" t="n">
        <v>1950</v>
      </c>
      <c r="H14" s="8">
        <f>C14*G14</f>
        <v/>
      </c>
      <c r="I14" s="8">
        <f>F14+H14</f>
        <v/>
      </c>
    </row>
    <row r="15">
      <c r="A15" s="10" t="n">
        <v>11</v>
      </c>
      <c r="B15" s="11" t="inlineStr">
        <is>
          <t>Płyta posadzki na gruncie (chudziak C12/15 gr. 12 cm + siatka)</t>
        </is>
      </c>
      <c r="C15" s="23" t="n">
        <v>105</v>
      </c>
      <c r="D15" s="10" t="inlineStr">
        <is>
          <t>m²</t>
        </is>
      </c>
      <c r="E15" s="12" t="n">
        <v>38</v>
      </c>
      <c r="F15" s="12">
        <f>C15*E15</f>
        <v/>
      </c>
      <c r="G15" s="12" t="n">
        <v>58</v>
      </c>
      <c r="H15" s="12">
        <f>C15*G15</f>
        <v/>
      </c>
      <c r="I15" s="12">
        <f>F15+H15</f>
        <v/>
      </c>
    </row>
    <row r="17">
      <c r="A17" s="14" t="n"/>
      <c r="B17" s="14" t="inlineStr">
        <is>
          <t>SUMA STAN ZEROWY (DO PODSUMOWANIA):</t>
        </is>
      </c>
      <c r="C17" s="14" t="n"/>
      <c r="D17" s="14" t="n"/>
      <c r="E17" s="14" t="n"/>
      <c r="F17" s="15">
        <f>SUM(F5:F15)</f>
        <v/>
      </c>
      <c r="G17" s="14" t="n"/>
      <c r="H17" s="15">
        <f>SUM(H5:H15)</f>
        <v/>
      </c>
      <c r="I17" s="15">
        <f>SUM(I5:I15)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8" customWidth="1" min="4" max="4"/>
    <col width="18" customWidth="1" min="5" max="5"/>
    <col width="20" customWidth="1" min="6" max="6"/>
    <col width="18" customWidth="1" min="7" max="7"/>
    <col width="20" customWidth="1" min="8" max="8"/>
    <col width="22" customWidth="1" min="9" max="9"/>
  </cols>
  <sheetData>
    <row r="1">
      <c r="A1" s="1" t="inlineStr">
        <is>
          <t>PRZEDMIAR I KOSZTORYS: ŚCIANY ZEWNĘTRZNE, DZIAŁOWE I STROPY</t>
        </is>
      </c>
    </row>
    <row r="4">
      <c r="A4" s="3" t="inlineStr">
        <is>
          <t>Lp.</t>
        </is>
      </c>
      <c r="B4" s="4" t="inlineStr">
        <is>
          <t>Wyszczególnienie robót / materiałów</t>
        </is>
      </c>
      <c r="C4" s="4" t="inlineStr">
        <is>
          <t>Ilość</t>
        </is>
      </c>
      <c r="D4" s="3" t="inlineStr">
        <is>
          <t>J.m.</t>
        </is>
      </c>
      <c r="E4" s="5" t="inlineStr">
        <is>
          <t>Cena jedn. robocizny</t>
        </is>
      </c>
      <c r="F4" s="5" t="inlineStr">
        <is>
          <t>Wartość robocizny</t>
        </is>
      </c>
      <c r="G4" s="5" t="inlineStr">
        <is>
          <t>Cena jedn. materiału</t>
        </is>
      </c>
      <c r="H4" s="5" t="inlineStr">
        <is>
          <t>Wartość materiałów</t>
        </is>
      </c>
      <c r="I4" s="5" t="inlineStr">
        <is>
          <t>Razem</t>
        </is>
      </c>
    </row>
    <row r="5">
      <c r="A5" s="10" t="n">
        <v>1</v>
      </c>
      <c r="B5" s="11" t="inlineStr">
        <is>
          <t>Murowanie ścian nośnych z pustaka ceramicznego 25 cm P+W</t>
        </is>
      </c>
      <c r="C5" s="23" t="n">
        <v>165</v>
      </c>
      <c r="D5" s="10" t="inlineStr">
        <is>
          <t>m²</t>
        </is>
      </c>
      <c r="E5" s="12" t="n">
        <v>95</v>
      </c>
      <c r="F5" s="12">
        <f>C5*E5</f>
        <v/>
      </c>
      <c r="G5" s="12" t="n">
        <v>115</v>
      </c>
      <c r="H5" s="12">
        <f>C5*G5</f>
        <v/>
      </c>
      <c r="I5" s="12">
        <f>F5+H5</f>
        <v/>
      </c>
    </row>
    <row r="6">
      <c r="A6" s="6" t="n">
        <v>2</v>
      </c>
      <c r="B6" s="7" t="inlineStr">
        <is>
          <t>Murowanie ścian nośnych poddasza i kolankowych z wieńcem</t>
        </is>
      </c>
      <c r="C6" s="24" t="n">
        <v>60</v>
      </c>
      <c r="D6" s="6" t="inlineStr">
        <is>
          <t>m²</t>
        </is>
      </c>
      <c r="E6" s="8" t="n">
        <v>105</v>
      </c>
      <c r="F6" s="8">
        <f>C6*E6</f>
        <v/>
      </c>
      <c r="G6" s="8" t="n">
        <v>115</v>
      </c>
      <c r="H6" s="8">
        <f>C6*G6</f>
        <v/>
      </c>
      <c r="I6" s="8">
        <f>F6+H6</f>
        <v/>
      </c>
    </row>
    <row r="7">
      <c r="A7" s="10" t="n">
        <v>3</v>
      </c>
      <c r="B7" s="11" t="inlineStr">
        <is>
          <t>Ściany działowe parteru i piętra z gazobetonu 11.5 cm</t>
        </is>
      </c>
      <c r="C7" s="23" t="n">
        <v>85</v>
      </c>
      <c r="D7" s="10" t="inlineStr">
        <is>
          <t>m²</t>
        </is>
      </c>
      <c r="E7" s="12" t="n">
        <v>65</v>
      </c>
      <c r="F7" s="12">
        <f>C7*E7</f>
        <v/>
      </c>
      <c r="G7" s="12" t="n">
        <v>52</v>
      </c>
      <c r="H7" s="12">
        <f>C7*G7</f>
        <v/>
      </c>
      <c r="I7" s="12">
        <f>F7+H7</f>
        <v/>
      </c>
    </row>
    <row r="8">
      <c r="A8" s="6" t="n">
        <v>4</v>
      </c>
      <c r="B8" s="7" t="inlineStr">
        <is>
          <t>Montaż gotowych nadproży prefabrykowanych zespolonych</t>
        </is>
      </c>
      <c r="C8" s="24" t="n">
        <v>18</v>
      </c>
      <c r="D8" s="6" t="inlineStr">
        <is>
          <t>szt</t>
        </is>
      </c>
      <c r="E8" s="8" t="n">
        <v>55</v>
      </c>
      <c r="F8" s="8">
        <f>C8*E8</f>
        <v/>
      </c>
      <c r="G8" s="8" t="n">
        <v>95</v>
      </c>
      <c r="H8" s="8">
        <f>C8*G8</f>
        <v/>
      </c>
      <c r="I8" s="8">
        <f>F8+H8</f>
        <v/>
      </c>
    </row>
    <row r="9">
      <c r="A9" s="10" t="n">
        <v>5</v>
      </c>
      <c r="B9" s="11" t="inlineStr">
        <is>
          <t>Wykonanie kominów systemowych z bloczków z wkładem ceramicznym</t>
        </is>
      </c>
      <c r="C9" s="23" t="n">
        <v>14</v>
      </c>
      <c r="D9" s="10" t="inlineStr">
        <is>
          <t>mb</t>
        </is>
      </c>
      <c r="E9" s="12" t="n">
        <v>180</v>
      </c>
      <c r="F9" s="12">
        <f>C9*E9</f>
        <v/>
      </c>
      <c r="G9" s="12" t="n">
        <v>320</v>
      </c>
      <c r="H9" s="12">
        <f>C9*G9</f>
        <v/>
      </c>
      <c r="I9" s="12">
        <f>F9+H9</f>
        <v/>
      </c>
    </row>
    <row r="10">
      <c r="A10" s="6" t="n">
        <v>6</v>
      </c>
      <c r="B10" s="7" t="inlineStr">
        <is>
          <t>Rusztowania elewacyjne robocze (montaż, demontaż, wynajem)</t>
        </is>
      </c>
      <c r="C10" s="24" t="n">
        <v>1</v>
      </c>
      <c r="D10" s="6" t="inlineStr">
        <is>
          <t>kpl</t>
        </is>
      </c>
      <c r="E10" s="8" t="n">
        <v>2500</v>
      </c>
      <c r="F10" s="8">
        <f>C10*E10</f>
        <v/>
      </c>
      <c r="G10" s="8" t="n">
        <v>1800</v>
      </c>
      <c r="H10" s="8">
        <f>C10*G10</f>
        <v/>
      </c>
      <c r="I10" s="8">
        <f>F10+H10</f>
        <v/>
      </c>
    </row>
    <row r="14">
      <c r="A14" s="14" t="n"/>
      <c r="B14" s="14" t="inlineStr">
        <is>
          <t>SUMA ŚCIANY (DO PODSUMOWANIA):</t>
        </is>
      </c>
      <c r="C14" s="14" t="n"/>
      <c r="D14" s="14" t="n"/>
      <c r="E14" s="14" t="n"/>
      <c r="F14" s="25">
        <f>SUM(F5:F10)</f>
        <v/>
      </c>
      <c r="G14" s="14" t="n"/>
      <c r="H14" s="25">
        <f>SUM(H5:H10)</f>
        <v/>
      </c>
      <c r="I14" s="25">
        <f>SUM(I5:I10)</f>
        <v/>
      </c>
    </row>
    <row r="16">
      <c r="A16" s="6" t="n">
        <v>7</v>
      </c>
      <c r="B16" s="7" t="inlineStr">
        <is>
          <t>Montaż belek i pustaków stropowych (strop gęstożebrowy Teriva)</t>
        </is>
      </c>
      <c r="C16" s="24" t="n">
        <v>105</v>
      </c>
      <c r="D16" s="6" t="inlineStr">
        <is>
          <t>m²</t>
        </is>
      </c>
      <c r="E16" s="8" t="n">
        <v>65</v>
      </c>
      <c r="F16" s="8">
        <f>C16*E16</f>
        <v/>
      </c>
      <c r="G16" s="8" t="n">
        <v>110</v>
      </c>
      <c r="H16" s="8">
        <f>C16*G16</f>
        <v/>
      </c>
      <c r="I16" s="8">
        <f>F16+H16</f>
        <v/>
      </c>
    </row>
    <row r="17">
      <c r="A17" s="10" t="n">
        <v>8</v>
      </c>
      <c r="B17" s="11" t="inlineStr">
        <is>
          <t>Zbrojenie wieńców stropowych, żeber rozdzielczych i nadproży</t>
        </is>
      </c>
      <c r="C17" s="23" t="n">
        <v>950</v>
      </c>
      <c r="D17" s="10" t="inlineStr">
        <is>
          <t>kg</t>
        </is>
      </c>
      <c r="E17" s="12" t="n">
        <v>2.8</v>
      </c>
      <c r="F17" s="12">
        <f>C17*E17</f>
        <v/>
      </c>
      <c r="G17" s="12" t="n">
        <v>4.3</v>
      </c>
      <c r="H17" s="12">
        <f>C17*G17</f>
        <v/>
      </c>
      <c r="I17" s="12">
        <f>F17+H17</f>
        <v/>
      </c>
    </row>
    <row r="18">
      <c r="A18" s="6" t="n">
        <v>9</v>
      </c>
      <c r="B18" s="7" t="inlineStr">
        <is>
          <t>Betonowanie stropu i wieńców betonem C20/25 z pompą</t>
        </is>
      </c>
      <c r="C18" s="24" t="n">
        <v>16</v>
      </c>
      <c r="D18" s="6" t="inlineStr">
        <is>
          <t>m³</t>
        </is>
      </c>
      <c r="E18" s="8" t="n">
        <v>70</v>
      </c>
      <c r="F18" s="8">
        <f>C18*E18</f>
        <v/>
      </c>
      <c r="G18" s="8" t="n">
        <v>375</v>
      </c>
      <c r="H18" s="8">
        <f>C18*G18</f>
        <v/>
      </c>
      <c r="I18" s="8">
        <f>F18+H18</f>
        <v/>
      </c>
    </row>
    <row r="19">
      <c r="A19" s="10" t="n">
        <v>10</v>
      </c>
      <c r="B19" s="11" t="inlineStr">
        <is>
          <t>Szalunki podpierające strop (stemple, dźwigary, sklejka)</t>
        </is>
      </c>
      <c r="C19" s="23" t="n">
        <v>105</v>
      </c>
      <c r="D19" s="10" t="inlineStr">
        <is>
          <t>m²</t>
        </is>
      </c>
      <c r="E19" s="12" t="n">
        <v>35</v>
      </c>
      <c r="F19" s="12">
        <f>C19*E19</f>
        <v/>
      </c>
      <c r="G19" s="12" t="n">
        <v>18</v>
      </c>
      <c r="H19" s="12">
        <f>C19*G19</f>
        <v/>
      </c>
      <c r="I19" s="12">
        <f>F19+H19</f>
        <v/>
      </c>
    </row>
    <row r="20">
      <c r="A20" s="6" t="n">
        <v>11</v>
      </c>
      <c r="B20" s="7" t="inlineStr">
        <is>
          <t>Schody żelbetowe zabiegowe dwubiegowe (szalunek, zbrojenie, beton)</t>
        </is>
      </c>
      <c r="C20" s="24" t="n">
        <v>1</v>
      </c>
      <c r="D20" s="6" t="inlineStr">
        <is>
          <t>kpl</t>
        </is>
      </c>
      <c r="E20" s="8" t="n">
        <v>3800</v>
      </c>
      <c r="F20" s="8">
        <f>C20*E20</f>
        <v/>
      </c>
      <c r="G20" s="8" t="n">
        <v>2200</v>
      </c>
      <c r="H20" s="8">
        <f>C20*G20</f>
        <v/>
      </c>
      <c r="I20" s="8">
        <f>F20+H20</f>
        <v/>
      </c>
    </row>
    <row r="23">
      <c r="A23" s="14" t="n"/>
      <c r="B23" s="14" t="inlineStr">
        <is>
          <t>SUMA STROP I SCHODY (DO PODSUMOWANIA):</t>
        </is>
      </c>
      <c r="C23" s="14" t="n"/>
      <c r="D23" s="14" t="n"/>
      <c r="E23" s="14" t="n"/>
      <c r="F23" s="25">
        <f>SUM(F16:F20)</f>
        <v/>
      </c>
      <c r="G23" s="14" t="n"/>
      <c r="H23" s="25">
        <f>SUM(H16:H20)</f>
        <v/>
      </c>
      <c r="I23" s="25">
        <f>SUM(I16:I20)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8" customWidth="1" min="4" max="4"/>
    <col width="18" customWidth="1" min="5" max="5"/>
    <col width="20" customWidth="1" min="6" max="6"/>
    <col width="18" customWidth="1" min="7" max="7"/>
    <col width="20" customWidth="1" min="8" max="8"/>
    <col width="22" customWidth="1" min="9" max="9"/>
  </cols>
  <sheetData>
    <row r="1">
      <c r="A1" s="1" t="inlineStr">
        <is>
          <t>PRZEDMIAR I KOSZTORYS: WIĘŹBA DACHOWA I POKRYCIE</t>
        </is>
      </c>
    </row>
    <row r="4">
      <c r="A4" s="3" t="inlineStr">
        <is>
          <t>Lp.</t>
        </is>
      </c>
      <c r="B4" s="4" t="inlineStr">
        <is>
          <t>Wyszczególnienie robót / materiałów</t>
        </is>
      </c>
      <c r="C4" s="4" t="inlineStr">
        <is>
          <t>Ilość</t>
        </is>
      </c>
      <c r="D4" s="3" t="inlineStr">
        <is>
          <t>J.m.</t>
        </is>
      </c>
      <c r="E4" s="5" t="inlineStr">
        <is>
          <t>Cena jedn. robocizny</t>
        </is>
      </c>
      <c r="F4" s="5" t="inlineStr">
        <is>
          <t>Wartość robocizny</t>
        </is>
      </c>
      <c r="G4" s="5" t="inlineStr">
        <is>
          <t>Cena jedn. materiału</t>
        </is>
      </c>
      <c r="H4" s="5" t="inlineStr">
        <is>
          <t>Wartość materiałów</t>
        </is>
      </c>
      <c r="I4" s="5" t="inlineStr">
        <is>
          <t>Razem</t>
        </is>
      </c>
    </row>
    <row r="5">
      <c r="A5" s="10" t="n">
        <v>1</v>
      </c>
      <c r="B5" s="11" t="inlineStr">
        <is>
          <t>Konstrukcja więźby dachowej drewnianej (tarcica impregnowana C24)</t>
        </is>
      </c>
      <c r="C5" s="23" t="n">
        <v>7.5</v>
      </c>
      <c r="D5" s="10" t="inlineStr">
        <is>
          <t>m³</t>
        </is>
      </c>
      <c r="E5" s="12" t="n">
        <v>1200</v>
      </c>
      <c r="F5" s="12">
        <f>C5*E5</f>
        <v/>
      </c>
      <c r="G5" s="12" t="n">
        <v>1850</v>
      </c>
      <c r="H5" s="12">
        <f>C5*G5</f>
        <v/>
      </c>
      <c r="I5" s="12">
        <f>F5+H5</f>
        <v/>
      </c>
    </row>
    <row r="6">
      <c r="A6" s="6" t="n">
        <v>2</v>
      </c>
      <c r="B6" s="7" t="inlineStr">
        <is>
          <t>Montaż murłat i kotwienie do wieńca szpilkami M14</t>
        </is>
      </c>
      <c r="C6" s="24" t="n">
        <v>42</v>
      </c>
      <c r="D6" s="6" t="inlineStr">
        <is>
          <t>mb</t>
        </is>
      </c>
      <c r="E6" s="8" t="n">
        <v>45</v>
      </c>
      <c r="F6" s="8">
        <f>C6*E6</f>
        <v/>
      </c>
      <c r="G6" s="8" t="n">
        <v>25</v>
      </c>
      <c r="H6" s="8">
        <f>C6*G6</f>
        <v/>
      </c>
      <c r="I6" s="8">
        <f>F6+H6</f>
        <v/>
      </c>
    </row>
    <row r="7">
      <c r="A7" s="10" t="n">
        <v>3</v>
      </c>
      <c r="B7" s="11" t="inlineStr">
        <is>
          <t>Foliowanie dachu membraną wysokoparoprzepuszczalną 180 g/m²</t>
        </is>
      </c>
      <c r="C7" s="23" t="n">
        <v>185</v>
      </c>
      <c r="D7" s="10" t="inlineStr">
        <is>
          <t>m²</t>
        </is>
      </c>
      <c r="E7" s="12" t="n">
        <v>18</v>
      </c>
      <c r="F7" s="12">
        <f>C7*E7</f>
        <v/>
      </c>
      <c r="G7" s="12" t="n">
        <v>12.5</v>
      </c>
      <c r="H7" s="12">
        <f>C7*G7</f>
        <v/>
      </c>
      <c r="I7" s="12">
        <f>F7+H7</f>
        <v/>
      </c>
    </row>
    <row r="8">
      <c r="A8" s="6" t="n">
        <v>4</v>
      </c>
      <c r="B8" s="7" t="inlineStr">
        <is>
          <t>Ołacenie i kontrłacenie połaci pod pokrycie</t>
        </is>
      </c>
      <c r="C8" s="24" t="n">
        <v>185</v>
      </c>
      <c r="D8" s="6" t="inlineStr">
        <is>
          <t>m²</t>
        </is>
      </c>
      <c r="E8" s="8" t="n">
        <v>24</v>
      </c>
      <c r="F8" s="8">
        <f>C8*E8</f>
        <v/>
      </c>
      <c r="G8" s="8" t="n">
        <v>16</v>
      </c>
      <c r="H8" s="8">
        <f>C8*G8</f>
        <v/>
      </c>
      <c r="I8" s="8">
        <f>F8+H8</f>
        <v/>
      </c>
    </row>
    <row r="9">
      <c r="A9" s="10" t="n">
        <v>5</v>
      </c>
      <c r="B9" s="11" t="inlineStr">
        <is>
          <t>Montaż pokrycia dachowego (dachówka ceramiczna płaska)</t>
        </is>
      </c>
      <c r="C9" s="23" t="n">
        <v>185</v>
      </c>
      <c r="D9" s="10" t="inlineStr">
        <is>
          <t>m²</t>
        </is>
      </c>
      <c r="E9" s="12" t="n">
        <v>75</v>
      </c>
      <c r="F9" s="12">
        <f>C9*E9</f>
        <v/>
      </c>
      <c r="G9" s="12" t="n">
        <v>95</v>
      </c>
      <c r="H9" s="12">
        <f>C9*G9</f>
        <v/>
      </c>
      <c r="I9" s="12">
        <f>F9+H9</f>
        <v/>
      </c>
    </row>
    <row r="10">
      <c r="A10" s="6" t="n">
        <v>6</v>
      </c>
      <c r="B10" s="7" t="inlineStr">
        <is>
          <t>Montaż obróbek blacharskich (pas nadrynnowy, wiatrownice, kosze)</t>
        </is>
      </c>
      <c r="C10" s="24" t="n">
        <v>55</v>
      </c>
      <c r="D10" s="6" t="inlineStr">
        <is>
          <t>mb</t>
        </is>
      </c>
      <c r="E10" s="8" t="n">
        <v>45</v>
      </c>
      <c r="F10" s="8">
        <f>C10*E10</f>
        <v/>
      </c>
      <c r="G10" s="8" t="n">
        <v>42</v>
      </c>
      <c r="H10" s="8">
        <f>C10*G10</f>
        <v/>
      </c>
      <c r="I10" s="8">
        <f>F10+H10</f>
        <v/>
      </c>
    </row>
    <row r="11">
      <c r="A11" s="10" t="n">
        <v>7</v>
      </c>
      <c r="B11" s="11" t="inlineStr">
        <is>
          <t>Montaż systemu rynnowego stalowego powlekanego fi 125/90</t>
        </is>
      </c>
      <c r="C11" s="23" t="n">
        <v>38</v>
      </c>
      <c r="D11" s="10" t="inlineStr">
        <is>
          <t>mb</t>
        </is>
      </c>
      <c r="E11" s="12" t="n">
        <v>42</v>
      </c>
      <c r="F11" s="12">
        <f>C11*E11</f>
        <v/>
      </c>
      <c r="G11" s="12" t="n">
        <v>58</v>
      </c>
      <c r="H11" s="12">
        <f>C11*G11</f>
        <v/>
      </c>
      <c r="I11" s="12">
        <f>F11+H11</f>
        <v/>
      </c>
    </row>
    <row r="12">
      <c r="A12" s="6" t="n">
        <v>8</v>
      </c>
      <c r="B12" s="7" t="inlineStr">
        <is>
          <t>Montaż okien dachowych 3-szybowych z kołnierzem uszczelniającym</t>
        </is>
      </c>
      <c r="C12" s="24" t="n">
        <v>2</v>
      </c>
      <c r="D12" s="6" t="inlineStr">
        <is>
          <t>szt</t>
        </is>
      </c>
      <c r="E12" s="8" t="n">
        <v>450</v>
      </c>
      <c r="F12" s="8">
        <f>C12*E12</f>
        <v/>
      </c>
      <c r="G12" s="8" t="n">
        <v>1850</v>
      </c>
      <c r="H12" s="8">
        <f>C12*G12</f>
        <v/>
      </c>
      <c r="I12" s="8">
        <f>F12+H12</f>
        <v/>
      </c>
    </row>
    <row r="16">
      <c r="A16" s="14" t="n"/>
      <c r="B16" s="14" t="inlineStr">
        <is>
          <t>SUMA WIĘŹBA I DACH (DO PODSUMOWANIA):</t>
        </is>
      </c>
      <c r="C16" s="14" t="n"/>
      <c r="D16" s="14" t="n"/>
      <c r="E16" s="14" t="n"/>
      <c r="F16" s="25">
        <f>SUM(F5:F12)</f>
        <v/>
      </c>
      <c r="G16" s="14" t="n"/>
      <c r="H16" s="25">
        <f>SUM(H5:H12)</f>
        <v/>
      </c>
      <c r="I16" s="25">
        <f>SUM(I5:I12)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2026-09-24T14:33:25Z</dcterms:created>
  <dcterms:modified xmlns:dcterms="http://purl.org/dc/terms/" xmlns:xsi="http://www.w3.org/2001/XMLSchema-instance" xsi:type="dcterms:W3CDTF">2026-09-24T14:33:25Z</dcterms:modified>
</cp:coreProperties>
</file>